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<sst xmlns="http://schemas.openxmlformats.org/spreadsheetml/2006/main" count="68" uniqueCount="67">
  <si>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COLEGIO PROFESIONAL DE CIENCIAS POLITICAS Y RELACIONES INTERNACIONALES.</t>
  </si>
  <si>
    <t>INFORME DE INGRESOS Y EGRESOS DEL PERÍODO DE ABRIL A MARZO 2011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</si>
  <si>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</si>
  <si>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</si>
  <si>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</si>
  <si>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</si>
  <si>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</si>
  <si>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</si>
  <si>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</si>
  <si>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</si>
  <si>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</si>
  <si>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ENERO</t>
  </si>
  <si>
    <t>FEBRERO</t>
  </si>
  <si>
    <t>MARZO</t>
  </si>
  <si>
    <t>TOTALES</t>
  </si>
  <si>
    <t>SALDO EN BANCO NACIONAL AL 01 DE ABRIL 2010</t>
  </si>
  <si>
    <t>INGRESOS POR CUOTAS, INCORPORACIONES E INTERESES</t>
  </si>
  <si>
    <t>DONACION MINISTERIO DE RELACIONES EXTERIORES</t>
  </si>
  <si>
    <t>TOTAL FONDOS DISPONIBLES</t>
  </si>
  <si>
    <t>EGRESOS:</t>
  </si>
  <si>
    <t>MOBILIARIO Y EQUIPO DE OFICINA</t>
  </si>
  <si>
    <t>INVERSIONES EN TÍTULOS VALORES</t>
  </si>
  <si>
    <t>GASTOS ADMINISTRATIVOS</t>
  </si>
  <si>
    <t>MENOS:</t>
  </si>
  <si>
    <t>PROVISIÓN PARA REMUNERACIONES ADICIONALES</t>
  </si>
  <si>
    <t>Aguinaldo y auxilio de cesantía</t>
  </si>
  <si>
    <t>TOTAL EGRESOS:</t>
  </si>
  <si>
    <t>DIFERENCIA ENTRE FONDOS DISPONIBLES Y EGRESOS:</t>
  </si>
  <si>
    <t>SALDO EN BANCO NACIONAL AL 21 DE MARZO 2011</t>
  </si>
  <si>
    <t>SALDO EN BANCO DE COSTA RICA AL 21 DE MARZO 2011</t>
  </si>
  <si>
    <t>SALDO DISPONIBLE EN BANCOS AL 21 DE MARZO 2011</t>
  </si>
  <si>
    <t>DETALLE DE GASTOS ADMINISTRATIVOS</t>
  </si>
  <si>
    <t>Salarios, hora extras y aguinaldo</t>
  </si>
  <si>
    <t>Cargas sociales</t>
  </si>
  <si>
    <t>Aguinaldo</t>
  </si>
  <si>
    <t>Alquiler, servicio de agua y electricidad</t>
  </si>
  <si>
    <t>Servicio telefónico e internet</t>
  </si>
  <si>
    <t>Cuotas Federación Colegios Profesionales Universitarios</t>
  </si>
  <si>
    <t>Alimentación</t>
  </si>
  <si>
    <t>Mantenimiento sitio web</t>
  </si>
  <si>
    <t>Publicaciones  en medios de pensa</t>
  </si>
  <si>
    <t>Papelería y útiles de oficina</t>
  </si>
  <si>
    <t xml:space="preserve">Servicios profesionales asesoría jurídica </t>
  </si>
  <si>
    <t>Mantenim. Y reparac. Mobiliario y equipo</t>
  </si>
  <si>
    <t xml:space="preserve">Servicios financiero-  contables </t>
  </si>
  <si>
    <t>Gastos varios caja chica</t>
  </si>
  <si>
    <t>Servicios de levantado de texto e impresión</t>
  </si>
  <si>
    <t>Comisión bancaria</t>
  </si>
  <si>
    <t>Gastos de asamblea</t>
  </si>
  <si>
    <t>Bonificaciones</t>
  </si>
  <si>
    <t>Gastos por homenajes</t>
  </si>
  <si>
    <t>Conversatorio</t>
  </si>
  <si>
    <t>I Congreso Interdisciplinario</t>
  </si>
  <si>
    <t>Auxilio de cesantía</t>
  </si>
  <si>
    <t xml:space="preserve">Primas de seguros </t>
  </si>
  <si>
    <t>NOTA:</t>
  </si>
  <si>
    <t>1- APROVECHANDO DINERO OCIOSO EN CUENTA BANCARIA, SE PROCEDIÓ A INVERTIR EN TÍTULOS VALORES</t>
  </si>
  <si>
    <t>2- SE RECIBIÓ EN NOVIEMBRE LA SUMA DE ¢2 000 000 DONADOS POR EL MINISTERIO DE RELACIONES EXTERIORES</t>
  </si>
  <si>
    <t xml:space="preserve">    PARA LA REALIZACIÓN DEL I CONGRESO INTERDISCIPLINARIO, DE LOS CUALES QUEDÓ UN REMANENTE EN CAJA</t>
  </si>
  <si>
    <t>3-  POR PRIMERA VEZ SE LLEVA LA CONTABILIDAD COMPUTARIZADA Y REGISTRADA EN LOS LIBROS LEGALES</t>
  </si>
  <si>
    <t>4-  SE INVIRTIÓ EN LA COMPRA DE ACTIVOS</t>
  </si>
  <si>
    <t>TOTAL DE ACTIVOS DEL COLEGIO SEGÚN REGISTROS CONTABLES</t>
  </si>
  <si>
    <t>AL 21 DE MARZO DE 2011</t>
  </si>
  <si>
    <t>CAJA CHICA</t>
  </si>
  <si>
    <t>BANCOS</t>
  </si>
  <si>
    <t>MOBILIARIO Y EQUIPO</t>
  </si>
  <si>
    <t>OTROS INGRESOS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</si>
</sst>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.5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46" applyFont="1" applyAlignment="1">
      <alignment/>
    </xf>
    <xf numFmtId="4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justify" vertical="justify"/>
    </xf>
    <xf numFmtId="0" fontId="4" fillId="0" borderId="0" xfId="0" applyFont="1" applyAlignment="1">
      <alignment vertical="justify"/>
    </xf>
    <xf numFmtId="43" fontId="0" fillId="0" borderId="0" xfId="46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0.57421875" style="0" customWidth="1"/>
    <col min="2" max="3" width="13.8515625" style="0" bestFit="1" customWidth="1"/>
    <col min="4" max="9" width="12.8515625" style="0" bestFit="1" customWidth="1"/>
    <col min="10" max="10" width="13.140625" style="0" bestFit="1" customWidth="1"/>
    <col min="11" max="12" width="12.8515625" style="0" bestFit="1" customWidth="1"/>
    <col min="13" max="13" width="13.140625" style="0" bestFit="1" customWidth="1"/>
    <col min="14" max="15" width="14.140625" style="0" bestFit="1" customWidth="1"/>
  </cols>
  <sheetData>
    <row r="1" spans="1:14" ht="13.5">
      <c r="A1" s="17" t="s">
        <v>0</v>
      </c>
      <c r="B1" s="17"/>
      <c r="C1" s="17"/>
      <c r="D1" s="17"/>
      <c r="E1" s="1"/>
      <c r="F1" s="1"/>
      <c r="G1" s="1"/>
      <c r="H1" s="1"/>
      <c r="I1" s="1"/>
      <c r="J1" s="1"/>
      <c r="K1" s="1"/>
      <c r="L1" s="1"/>
      <c r="M1" s="1"/>
      <c r="N1" s="1"/>
    </row>
    <row r="2" ht="13.5">
      <c r="A2" s="2"/>
    </row>
    <row r="3" spans="1:14" ht="13.5">
      <c r="A3" s="17" t="s">
        <v>1</v>
      </c>
      <c r="B3" s="17"/>
      <c r="C3" s="17"/>
      <c r="D3" s="17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5" ht="15">
      <c r="A5" s="6"/>
      <c r="B5" s="7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6"/>
    </row>
    <row r="6" spans="1:15" ht="15">
      <c r="A6" s="6"/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7"/>
      <c r="O6" s="6"/>
    </row>
    <row r="7" spans="1:15" ht="15">
      <c r="A7" s="6" t="s">
        <v>15</v>
      </c>
      <c r="B7" s="9">
        <v>12184315.07</v>
      </c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10">
        <f>SUM(B7:M7)</f>
        <v>12184315.07</v>
      </c>
      <c r="O7" s="6"/>
    </row>
    <row r="8" spans="1:15" ht="15">
      <c r="A8" s="6"/>
      <c r="B8" s="6"/>
      <c r="C8" s="6"/>
      <c r="D8" s="6"/>
      <c r="E8" s="6"/>
      <c r="F8" s="6"/>
      <c r="G8" s="6"/>
      <c r="H8" s="6"/>
      <c r="I8" s="6"/>
      <c r="J8" s="9"/>
      <c r="K8" s="6"/>
      <c r="L8" s="6"/>
      <c r="M8" s="9"/>
      <c r="N8" s="6"/>
      <c r="O8" s="6"/>
    </row>
    <row r="9" spans="1:15" ht="15">
      <c r="A9" s="11" t="s">
        <v>16</v>
      </c>
      <c r="B9" s="9">
        <v>1260159.6</v>
      </c>
      <c r="C9" s="9">
        <v>1924731.9</v>
      </c>
      <c r="D9" s="9">
        <f>1815136.1+22142.97</f>
        <v>1837279.07</v>
      </c>
      <c r="E9" s="9">
        <f>2359835.3+17429.86</f>
        <v>2377265.1599999997</v>
      </c>
      <c r="F9" s="9">
        <f>2357777.8+12046.15</f>
        <v>2369823.9499999997</v>
      </c>
      <c r="G9" s="9">
        <f>1807904.9+12558.75</f>
        <v>1820463.65</v>
      </c>
      <c r="H9" s="9">
        <f>1650700.75+11692.81</f>
        <v>1662393.56</v>
      </c>
      <c r="I9" s="9">
        <v>1699851.1</v>
      </c>
      <c r="J9" s="9">
        <f>2143734.56-30000</f>
        <v>2113734.56</v>
      </c>
      <c r="K9" s="9">
        <f>2357206.9+18939.82</f>
        <v>2376146.7199999997</v>
      </c>
      <c r="L9" s="9">
        <f>1623232.6+17518.54</f>
        <v>1640751.1400000001</v>
      </c>
      <c r="M9" s="9">
        <f>889339.41-25751</f>
        <v>863588.41</v>
      </c>
      <c r="N9" s="10">
        <f>SUM(B9:M9)</f>
        <v>21946188.82</v>
      </c>
      <c r="O9" s="6"/>
    </row>
    <row r="10" spans="1:15" ht="15">
      <c r="A10" s="11" t="s">
        <v>66</v>
      </c>
      <c r="B10" s="9"/>
      <c r="C10" s="9"/>
      <c r="D10" s="9"/>
      <c r="E10" s="6"/>
      <c r="F10" s="6"/>
      <c r="G10" s="6"/>
      <c r="H10" s="6"/>
      <c r="I10" s="6"/>
      <c r="J10" s="9">
        <v>30000</v>
      </c>
      <c r="K10" s="6"/>
      <c r="L10" s="6"/>
      <c r="M10" s="6"/>
      <c r="N10" s="10">
        <f>SUM(B10:M10)</f>
        <v>30000</v>
      </c>
      <c r="O10" s="6"/>
    </row>
    <row r="11" spans="1:15" ht="15">
      <c r="A11" s="11" t="s">
        <v>17</v>
      </c>
      <c r="B11" s="9"/>
      <c r="C11" s="9"/>
      <c r="D11" s="9"/>
      <c r="E11" s="6"/>
      <c r="F11" s="6"/>
      <c r="G11" s="6"/>
      <c r="H11" s="6"/>
      <c r="I11" s="9">
        <v>2000000</v>
      </c>
      <c r="J11" s="6"/>
      <c r="K11" s="6"/>
      <c r="L11" s="6"/>
      <c r="M11" s="6"/>
      <c r="N11" s="10">
        <f>SUM(B11:M11)</f>
        <v>2000000</v>
      </c>
      <c r="O11" s="6"/>
    </row>
    <row r="12" spans="1:15" ht="15">
      <c r="A12" s="11"/>
      <c r="B12" s="9"/>
      <c r="C12" s="9"/>
      <c r="D12" s="9"/>
      <c r="E12" s="6"/>
      <c r="F12" s="6"/>
      <c r="G12" s="6"/>
      <c r="H12" s="6"/>
      <c r="I12" s="9"/>
      <c r="J12" s="6"/>
      <c r="K12" s="6"/>
      <c r="L12" s="6"/>
      <c r="M12" s="6"/>
      <c r="N12" s="10"/>
      <c r="O12" s="6"/>
    </row>
    <row r="13" spans="1:15" ht="15">
      <c r="A13" s="11" t="s">
        <v>18</v>
      </c>
      <c r="B13" s="9"/>
      <c r="C13" s="9"/>
      <c r="D13" s="9"/>
      <c r="E13" s="6"/>
      <c r="F13" s="6"/>
      <c r="G13" s="6"/>
      <c r="H13" s="6"/>
      <c r="I13" s="9"/>
      <c r="J13" s="6"/>
      <c r="K13" s="6"/>
      <c r="L13" s="6"/>
      <c r="M13" s="6"/>
      <c r="N13" s="10"/>
      <c r="O13" s="10">
        <f>SUM(N7:N11)</f>
        <v>36160503.89</v>
      </c>
    </row>
    <row r="14" spans="1:15" ht="15">
      <c r="A14" s="11"/>
      <c r="B14" s="9"/>
      <c r="C14" s="9"/>
      <c r="D14" s="9"/>
      <c r="E14" s="6"/>
      <c r="F14" s="6"/>
      <c r="G14" s="6"/>
      <c r="H14" s="6"/>
      <c r="I14" s="9"/>
      <c r="J14" s="6"/>
      <c r="K14" s="6"/>
      <c r="L14" s="6"/>
      <c r="M14" s="6"/>
      <c r="N14" s="10"/>
      <c r="O14" s="10"/>
    </row>
    <row r="15" spans="1:15" ht="15">
      <c r="A15" s="11" t="s">
        <v>19</v>
      </c>
      <c r="B15" s="9"/>
      <c r="C15" s="9"/>
      <c r="D15" s="9"/>
      <c r="E15" s="6"/>
      <c r="F15" s="6"/>
      <c r="G15" s="6"/>
      <c r="H15" s="6"/>
      <c r="I15" s="9"/>
      <c r="J15" s="6"/>
      <c r="K15" s="6"/>
      <c r="L15" s="6"/>
      <c r="M15" s="6"/>
      <c r="N15" s="10"/>
      <c r="O15" s="10"/>
    </row>
    <row r="16" spans="1:15" ht="15">
      <c r="A16" s="11"/>
      <c r="B16" s="9"/>
      <c r="C16" s="9"/>
      <c r="D16" s="9"/>
      <c r="E16" s="6"/>
      <c r="F16" s="6"/>
      <c r="G16" s="6"/>
      <c r="H16" s="6"/>
      <c r="I16" s="9"/>
      <c r="J16" s="6"/>
      <c r="K16" s="6"/>
      <c r="L16" s="6"/>
      <c r="M16" s="6"/>
      <c r="N16" s="10"/>
      <c r="O16" s="6"/>
    </row>
    <row r="17" spans="1:15" ht="15">
      <c r="A17" s="11" t="s">
        <v>20</v>
      </c>
      <c r="B17" s="9"/>
      <c r="C17" s="9"/>
      <c r="D17" s="9"/>
      <c r="E17" s="6"/>
      <c r="F17" s="9">
        <v>75893.66</v>
      </c>
      <c r="G17" s="6"/>
      <c r="H17" s="9">
        <v>382595.4</v>
      </c>
      <c r="I17" s="9"/>
      <c r="J17" s="9">
        <v>1004340</v>
      </c>
      <c r="K17" s="6"/>
      <c r="L17" s="6"/>
      <c r="M17" s="6"/>
      <c r="N17" s="10">
        <f>SUM(B17:M17)</f>
        <v>1462829.06</v>
      </c>
      <c r="O17" s="6"/>
    </row>
    <row r="18" spans="1:15" ht="15">
      <c r="A18" s="11"/>
      <c r="B18" s="9"/>
      <c r="C18" s="9"/>
      <c r="D18" s="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">
      <c r="A19" s="11" t="s">
        <v>21</v>
      </c>
      <c r="B19" s="6"/>
      <c r="C19" s="9">
        <v>10000000</v>
      </c>
      <c r="D19" s="6"/>
      <c r="E19" s="6"/>
      <c r="F19" s="6"/>
      <c r="G19" s="6"/>
      <c r="H19" s="6"/>
      <c r="I19" s="9">
        <v>4000000</v>
      </c>
      <c r="J19" s="9">
        <v>1900000</v>
      </c>
      <c r="K19" s="9"/>
      <c r="L19" s="9"/>
      <c r="M19" s="9"/>
      <c r="N19" s="10">
        <f>SUM(B19:M19)</f>
        <v>15900000</v>
      </c>
      <c r="O19" s="6"/>
    </row>
    <row r="20" spans="1:15" ht="15">
      <c r="A20" s="11"/>
      <c r="B20" s="6"/>
      <c r="C20" s="9"/>
      <c r="D20" s="6"/>
      <c r="E20" s="6"/>
      <c r="F20" s="6"/>
      <c r="G20" s="6"/>
      <c r="H20" s="6"/>
      <c r="I20" s="9"/>
      <c r="J20" s="9"/>
      <c r="K20" s="9"/>
      <c r="L20" s="9"/>
      <c r="M20" s="9"/>
      <c r="N20" s="10"/>
      <c r="O20" s="6"/>
    </row>
    <row r="21" spans="1:15" ht="15">
      <c r="A21" s="11" t="s">
        <v>22</v>
      </c>
      <c r="B21" s="9">
        <f>SUM(B39:B61)</f>
        <v>1044122.4</v>
      </c>
      <c r="C21" s="9">
        <f aca="true" t="shared" si="0" ref="C21:M21">SUM(C39:C61)</f>
        <v>1004280.16</v>
      </c>
      <c r="D21" s="9">
        <f t="shared" si="0"/>
        <v>1332740.4100000001</v>
      </c>
      <c r="E21" s="9">
        <f t="shared" si="0"/>
        <v>732509.71</v>
      </c>
      <c r="F21" s="9">
        <f t="shared" si="0"/>
        <v>1130884.41</v>
      </c>
      <c r="G21" s="9">
        <f t="shared" si="0"/>
        <v>1506005.1600000001</v>
      </c>
      <c r="H21" s="9">
        <f t="shared" si="0"/>
        <v>867352.51</v>
      </c>
      <c r="I21" s="9">
        <f t="shared" si="0"/>
        <v>954507.31</v>
      </c>
      <c r="J21" s="9">
        <f t="shared" si="0"/>
        <v>3630028.91</v>
      </c>
      <c r="K21" s="9">
        <f t="shared" si="0"/>
        <v>626786.45</v>
      </c>
      <c r="L21" s="9">
        <f t="shared" si="0"/>
        <v>993438.67</v>
      </c>
      <c r="M21" s="9">
        <f t="shared" si="0"/>
        <v>1351259.31</v>
      </c>
      <c r="N21" s="10">
        <f>SUM(B21:M21)</f>
        <v>15173915.41</v>
      </c>
      <c r="O21" s="6"/>
    </row>
    <row r="22" spans="1:15" ht="15">
      <c r="A22" s="11" t="s">
        <v>23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6"/>
    </row>
    <row r="23" spans="1:15" ht="15">
      <c r="A23" s="11" t="s">
        <v>24</v>
      </c>
      <c r="B23" s="6"/>
      <c r="C23" s="9"/>
      <c r="D23" s="6"/>
      <c r="E23" s="6"/>
      <c r="F23" s="6"/>
      <c r="G23" s="6"/>
      <c r="H23" s="6"/>
      <c r="I23" s="9"/>
      <c r="J23" s="9">
        <v>-29819.5</v>
      </c>
      <c r="K23" s="9">
        <v>-25000</v>
      </c>
      <c r="L23" s="9">
        <v>-151775</v>
      </c>
      <c r="M23" s="9"/>
      <c r="N23" s="10">
        <f>SUM(B23:M23)</f>
        <v>-206594.5</v>
      </c>
      <c r="O23" s="6"/>
    </row>
    <row r="24" spans="1:15" ht="15">
      <c r="A24" s="11" t="s">
        <v>25</v>
      </c>
      <c r="B24" s="6"/>
      <c r="C24" s="9"/>
      <c r="D24" s="6"/>
      <c r="E24" s="6"/>
      <c r="F24" s="6"/>
      <c r="G24" s="6"/>
      <c r="H24" s="6"/>
      <c r="I24" s="9"/>
      <c r="J24" s="9"/>
      <c r="K24" s="9"/>
      <c r="L24" s="9"/>
      <c r="M24" s="9"/>
      <c r="N24" s="10"/>
      <c r="O24" s="6"/>
    </row>
    <row r="25" spans="1:15" ht="15">
      <c r="A25" s="1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6"/>
    </row>
    <row r="26" spans="1:15" ht="15">
      <c r="A26" s="11" t="s">
        <v>26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10">
        <f>SUM(N17:N23)</f>
        <v>32330149.97</v>
      </c>
    </row>
    <row r="27" spans="1:15" ht="1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10"/>
    </row>
    <row r="28" spans="1:15" ht="15">
      <c r="A28" s="11" t="s">
        <v>27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10">
        <f>+O13-O26</f>
        <v>3830353.920000002</v>
      </c>
    </row>
    <row r="29" spans="1:15" ht="1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10"/>
    </row>
    <row r="30" spans="1:15" ht="15">
      <c r="A30" s="6" t="s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0">
        <v>3433618.11</v>
      </c>
      <c r="O30" s="10"/>
    </row>
    <row r="31" spans="1:1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0"/>
      <c r="O31" s="10"/>
    </row>
    <row r="32" spans="1:15" ht="15">
      <c r="A32" s="6" t="s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>
        <v>95693</v>
      </c>
      <c r="O32" s="10"/>
    </row>
    <row r="33" spans="1:1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0"/>
      <c r="O33" s="10"/>
    </row>
    <row r="34" spans="1:15" ht="15">
      <c r="A34" s="11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"/>
      <c r="O34" s="10">
        <f>SUM(N30:N32)</f>
        <v>3529311.11</v>
      </c>
    </row>
    <row r="35" spans="1:15" ht="15">
      <c r="A35" s="11"/>
      <c r="B35" s="6"/>
      <c r="C35" s="9"/>
      <c r="D35" s="6"/>
      <c r="E35" s="6"/>
      <c r="F35" s="6"/>
      <c r="G35" s="6"/>
      <c r="H35" s="6"/>
      <c r="I35" s="9"/>
      <c r="J35" s="9"/>
      <c r="K35" s="9"/>
      <c r="L35" s="9"/>
      <c r="M35" s="9"/>
      <c r="N35" s="10"/>
      <c r="O35" s="10"/>
    </row>
    <row r="36" spans="1:15" ht="15">
      <c r="A36" s="6"/>
      <c r="B36" s="6"/>
      <c r="C36" s="9"/>
      <c r="D36" s="6"/>
      <c r="E36" s="6"/>
      <c r="F36" s="6"/>
      <c r="G36" s="6"/>
      <c r="H36" s="6"/>
      <c r="I36" s="9"/>
      <c r="J36" s="9"/>
      <c r="K36" s="9"/>
      <c r="L36" s="9"/>
      <c r="M36" s="9"/>
      <c r="N36" s="10"/>
      <c r="O36" s="6"/>
    </row>
    <row r="37" spans="1:15" ht="15">
      <c r="A37" s="11" t="s">
        <v>31</v>
      </c>
      <c r="B37" s="9">
        <f>SUM(B39:B62)</f>
        <v>1044122.4</v>
      </c>
      <c r="C37" s="9">
        <f aca="true" t="shared" si="1" ref="C37:M37">SUM(C39:C62)</f>
        <v>1004280.16</v>
      </c>
      <c r="D37" s="9">
        <f t="shared" si="1"/>
        <v>1332740.4100000001</v>
      </c>
      <c r="E37" s="9">
        <f t="shared" si="1"/>
        <v>732509.71</v>
      </c>
      <c r="F37" s="9">
        <f t="shared" si="1"/>
        <v>1130884.41</v>
      </c>
      <c r="G37" s="9">
        <f t="shared" si="1"/>
        <v>1506005.1600000001</v>
      </c>
      <c r="H37" s="9">
        <f t="shared" si="1"/>
        <v>867352.51</v>
      </c>
      <c r="I37" s="9">
        <f t="shared" si="1"/>
        <v>954507.31</v>
      </c>
      <c r="J37" s="9">
        <f t="shared" si="1"/>
        <v>3630028.91</v>
      </c>
      <c r="K37" s="9">
        <f t="shared" si="1"/>
        <v>626786.45</v>
      </c>
      <c r="L37" s="9">
        <f t="shared" si="1"/>
        <v>993438.67</v>
      </c>
      <c r="M37" s="9">
        <f t="shared" si="1"/>
        <v>1351259.31</v>
      </c>
      <c r="N37" s="10">
        <f>SUM(B37:M37)</f>
        <v>15173915.41</v>
      </c>
      <c r="O37" s="10"/>
    </row>
    <row r="38" spans="1:15" ht="15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</row>
    <row r="39" spans="1:15" ht="15">
      <c r="A39" s="12" t="s">
        <v>32</v>
      </c>
      <c r="B39" s="9">
        <v>338556</v>
      </c>
      <c r="C39" s="9">
        <v>300000</v>
      </c>
      <c r="D39" s="9">
        <v>300000</v>
      </c>
      <c r="E39" s="9">
        <v>342840</v>
      </c>
      <c r="F39" s="9">
        <v>374970</v>
      </c>
      <c r="G39" s="9">
        <v>382467</v>
      </c>
      <c r="H39" s="9">
        <v>379254</v>
      </c>
      <c r="I39" s="9">
        <v>366402</v>
      </c>
      <c r="J39" s="9">
        <v>357834</v>
      </c>
      <c r="K39" s="9">
        <v>300000</v>
      </c>
      <c r="L39" s="9">
        <v>321420</v>
      </c>
      <c r="M39" s="9">
        <v>348195</v>
      </c>
      <c r="N39" s="10">
        <f aca="true" t="shared" si="2" ref="N39:N61">SUM(B39:M39)</f>
        <v>4111938</v>
      </c>
      <c r="O39" s="10"/>
    </row>
    <row r="40" spans="1:15" ht="15">
      <c r="A40" s="4" t="s">
        <v>33</v>
      </c>
      <c r="B40" s="9">
        <v>101520</v>
      </c>
      <c r="C40" s="9">
        <v>101520</v>
      </c>
      <c r="D40" s="9">
        <v>101520</v>
      </c>
      <c r="E40" s="9">
        <v>101520</v>
      </c>
      <c r="F40" s="9">
        <v>101520</v>
      </c>
      <c r="G40" s="9">
        <v>101520</v>
      </c>
      <c r="H40" s="9"/>
      <c r="I40" s="9"/>
      <c r="J40" s="9">
        <v>304560</v>
      </c>
      <c r="K40" s="9">
        <v>101520</v>
      </c>
      <c r="L40" s="9">
        <v>101520</v>
      </c>
      <c r="M40" s="9">
        <v>101520</v>
      </c>
      <c r="N40" s="10">
        <f t="shared" si="2"/>
        <v>1218240</v>
      </c>
      <c r="O40" s="10"/>
    </row>
    <row r="41" spans="1:15" ht="15">
      <c r="A41" s="4" t="s">
        <v>34</v>
      </c>
      <c r="B41" s="9"/>
      <c r="C41" s="9"/>
      <c r="D41" s="9"/>
      <c r="E41" s="9"/>
      <c r="F41" s="9"/>
      <c r="G41" s="9"/>
      <c r="H41" s="9"/>
      <c r="I41" s="9"/>
      <c r="J41" s="9">
        <v>364894.75</v>
      </c>
      <c r="K41" s="9">
        <v>25000</v>
      </c>
      <c r="L41" s="9">
        <v>26785</v>
      </c>
      <c r="M41" s="9"/>
      <c r="N41" s="10">
        <f t="shared" si="2"/>
        <v>416679.75</v>
      </c>
      <c r="O41" s="6"/>
    </row>
    <row r="42" spans="1:15" ht="15">
      <c r="A42" s="6" t="s">
        <v>35</v>
      </c>
      <c r="B42" s="9">
        <v>145455.65</v>
      </c>
      <c r="C42" s="9">
        <v>151551.9</v>
      </c>
      <c r="D42" s="9">
        <v>160694.5</v>
      </c>
      <c r="E42" s="9">
        <v>149259.45</v>
      </c>
      <c r="F42" s="9">
        <v>141274.75</v>
      </c>
      <c r="G42" s="9">
        <v>143947.4</v>
      </c>
      <c r="H42" s="9">
        <v>142140.25</v>
      </c>
      <c r="I42" s="9">
        <v>144416.65</v>
      </c>
      <c r="J42" s="9">
        <v>143884.9</v>
      </c>
      <c r="K42" s="9">
        <v>142382.45</v>
      </c>
      <c r="L42" s="9">
        <v>141565.55</v>
      </c>
      <c r="M42" s="9">
        <v>142826.05</v>
      </c>
      <c r="N42" s="10">
        <f t="shared" si="2"/>
        <v>1749399.5</v>
      </c>
      <c r="O42" s="6"/>
    </row>
    <row r="43" spans="1:15" ht="15">
      <c r="A43" s="6" t="s">
        <v>36</v>
      </c>
      <c r="B43" s="9">
        <v>22845</v>
      </c>
      <c r="C43" s="9">
        <v>19835</v>
      </c>
      <c r="D43" s="9">
        <v>20705</v>
      </c>
      <c r="E43" s="9">
        <v>21425</v>
      </c>
      <c r="F43" s="9">
        <v>20570</v>
      </c>
      <c r="G43" s="9">
        <v>19565</v>
      </c>
      <c r="H43" s="9">
        <v>20810</v>
      </c>
      <c r="I43" s="9">
        <v>25635</v>
      </c>
      <c r="J43" s="9">
        <v>27775</v>
      </c>
      <c r="K43" s="9">
        <v>19470</v>
      </c>
      <c r="L43" s="9">
        <v>18970</v>
      </c>
      <c r="M43" s="9">
        <v>22865</v>
      </c>
      <c r="N43" s="10">
        <f t="shared" si="2"/>
        <v>260470</v>
      </c>
      <c r="O43" s="6"/>
    </row>
    <row r="44" spans="1:15" ht="15">
      <c r="A44" s="6" t="s">
        <v>37</v>
      </c>
      <c r="B44" s="9">
        <v>17373.25</v>
      </c>
      <c r="C44" s="9">
        <v>17373.26</v>
      </c>
      <c r="D44" s="9">
        <v>17373.26</v>
      </c>
      <c r="E44" s="9">
        <v>17373.26</v>
      </c>
      <c r="F44" s="9">
        <v>17373.26</v>
      </c>
      <c r="G44" s="9">
        <v>67373.26</v>
      </c>
      <c r="H44" s="9">
        <v>17373.26</v>
      </c>
      <c r="I44" s="9">
        <v>17373.26</v>
      </c>
      <c r="J44" s="9">
        <v>17373.26</v>
      </c>
      <c r="K44" s="9"/>
      <c r="L44" s="9">
        <v>34746.52</v>
      </c>
      <c r="M44" s="9">
        <v>17373.26</v>
      </c>
      <c r="N44" s="10">
        <f t="shared" si="2"/>
        <v>258479.11000000002</v>
      </c>
      <c r="O44" s="6"/>
    </row>
    <row r="45" spans="1:15" ht="15">
      <c r="A45" s="4" t="s">
        <v>38</v>
      </c>
      <c r="B45" s="9">
        <v>3277</v>
      </c>
      <c r="C45" s="9"/>
      <c r="D45" s="9">
        <f>39877+20873</f>
        <v>60750</v>
      </c>
      <c r="E45" s="9">
        <v>14877</v>
      </c>
      <c r="F45" s="9">
        <v>16100</v>
      </c>
      <c r="G45" s="9">
        <f>120722-10922</f>
        <v>109800</v>
      </c>
      <c r="H45" s="9">
        <v>69228.02</v>
      </c>
      <c r="I45" s="9">
        <v>51220</v>
      </c>
      <c r="J45" s="9">
        <v>67238</v>
      </c>
      <c r="K45" s="9">
        <v>29879</v>
      </c>
      <c r="L45" s="9">
        <v>11778</v>
      </c>
      <c r="M45" s="9"/>
      <c r="N45" s="10">
        <f t="shared" si="2"/>
        <v>434147.02</v>
      </c>
      <c r="O45" s="6"/>
    </row>
    <row r="46" spans="1:15" ht="15">
      <c r="A46" s="6" t="s">
        <v>39</v>
      </c>
      <c r="B46" s="9"/>
      <c r="C46" s="9"/>
      <c r="D46" s="9">
        <v>54989.65</v>
      </c>
      <c r="E46" s="9">
        <v>20000</v>
      </c>
      <c r="F46" s="9">
        <v>10000</v>
      </c>
      <c r="G46" s="9">
        <v>10000</v>
      </c>
      <c r="H46" s="9">
        <v>10000</v>
      </c>
      <c r="I46" s="9">
        <v>65998.4</v>
      </c>
      <c r="J46" s="9"/>
      <c r="K46" s="9"/>
      <c r="L46" s="9">
        <f>57628.6</f>
        <v>57628.6</v>
      </c>
      <c r="M46" s="9"/>
      <c r="N46" s="10">
        <f t="shared" si="2"/>
        <v>228616.65</v>
      </c>
      <c r="O46" s="6"/>
    </row>
    <row r="47" spans="1:15" ht="15">
      <c r="A47" s="6" t="s">
        <v>40</v>
      </c>
      <c r="B47" s="9">
        <v>21270</v>
      </c>
      <c r="C47" s="9"/>
      <c r="D47" s="9">
        <v>466620</v>
      </c>
      <c r="E47" s="9"/>
      <c r="F47" s="9"/>
      <c r="G47" s="9"/>
      <c r="H47" s="9"/>
      <c r="I47" s="9"/>
      <c r="J47" s="9"/>
      <c r="K47" s="9"/>
      <c r="L47" s="9"/>
      <c r="M47" s="9">
        <v>480480</v>
      </c>
      <c r="N47" s="10">
        <f t="shared" si="2"/>
        <v>968370</v>
      </c>
      <c r="O47" s="6"/>
    </row>
    <row r="48" spans="1:15" ht="15">
      <c r="A48" s="6" t="s">
        <v>41</v>
      </c>
      <c r="B48" s="9">
        <v>18550</v>
      </c>
      <c r="C48" s="9"/>
      <c r="D48" s="9">
        <v>29348</v>
      </c>
      <c r="E48" s="9">
        <v>14470</v>
      </c>
      <c r="F48" s="9">
        <v>14990</v>
      </c>
      <c r="G48" s="9">
        <v>20900</v>
      </c>
      <c r="H48" s="9">
        <v>9705</v>
      </c>
      <c r="I48" s="9">
        <v>81462</v>
      </c>
      <c r="J48" s="9">
        <v>14999</v>
      </c>
      <c r="K48" s="9">
        <v>7425</v>
      </c>
      <c r="L48" s="9">
        <f>58802+39479</f>
        <v>98281</v>
      </c>
      <c r="M48" s="9"/>
      <c r="N48" s="10">
        <f t="shared" si="2"/>
        <v>310130</v>
      </c>
      <c r="O48" s="6"/>
    </row>
    <row r="49" spans="1:15" ht="15">
      <c r="A49" s="12" t="s">
        <v>42</v>
      </c>
      <c r="B49" s="9">
        <v>0</v>
      </c>
      <c r="C49" s="9">
        <v>364000</v>
      </c>
      <c r="D49" s="9">
        <v>51000</v>
      </c>
      <c r="E49" s="9"/>
      <c r="F49" s="9">
        <v>88500</v>
      </c>
      <c r="G49" s="9"/>
      <c r="H49" s="9">
        <v>46500</v>
      </c>
      <c r="I49" s="9"/>
      <c r="J49" s="9"/>
      <c r="K49" s="9"/>
      <c r="L49" s="9"/>
      <c r="M49" s="9">
        <v>146000</v>
      </c>
      <c r="N49" s="10">
        <f t="shared" si="2"/>
        <v>696000</v>
      </c>
      <c r="O49" s="6"/>
    </row>
    <row r="50" spans="1:15" ht="15">
      <c r="A50" s="12" t="s">
        <v>43</v>
      </c>
      <c r="B50" s="9"/>
      <c r="C50" s="9"/>
      <c r="D50" s="9">
        <v>14000</v>
      </c>
      <c r="E50" s="9"/>
      <c r="F50" s="9"/>
      <c r="G50" s="9"/>
      <c r="H50" s="9"/>
      <c r="I50" s="9">
        <v>60000</v>
      </c>
      <c r="J50" s="9">
        <v>39550</v>
      </c>
      <c r="K50" s="9"/>
      <c r="L50" s="9"/>
      <c r="M50" s="9"/>
      <c r="N50" s="10">
        <f t="shared" si="2"/>
        <v>113550</v>
      </c>
      <c r="O50" s="6"/>
    </row>
    <row r="51" spans="1:15" ht="15">
      <c r="A51" s="12" t="s">
        <v>44</v>
      </c>
      <c r="B51" s="9"/>
      <c r="C51" s="9"/>
      <c r="D51" s="9"/>
      <c r="E51" s="9"/>
      <c r="F51" s="9"/>
      <c r="G51" s="9">
        <v>275000</v>
      </c>
      <c r="H51" s="9">
        <v>60000</v>
      </c>
      <c r="I51" s="9">
        <v>60000</v>
      </c>
      <c r="J51" s="9">
        <v>60000</v>
      </c>
      <c r="K51" s="9"/>
      <c r="L51" s="9">
        <v>30000</v>
      </c>
      <c r="M51" s="9">
        <v>60000</v>
      </c>
      <c r="N51" s="10">
        <f t="shared" si="2"/>
        <v>545000</v>
      </c>
      <c r="O51" s="6"/>
    </row>
    <row r="52" spans="1:15" ht="15">
      <c r="A52" s="12" t="s">
        <v>45</v>
      </c>
      <c r="B52" s="9">
        <f>3435+13300+6311+5217</f>
        <v>28263</v>
      </c>
      <c r="C52" s="9"/>
      <c r="D52" s="9">
        <f>740+5000</f>
        <v>5740</v>
      </c>
      <c r="E52" s="9">
        <f>4228+3790+12227+2500</f>
        <v>22745</v>
      </c>
      <c r="F52" s="9">
        <f>1255+740+20350</f>
        <v>22345</v>
      </c>
      <c r="G52" s="9">
        <v>3390</v>
      </c>
      <c r="H52" s="9">
        <f>1236.98+31770</f>
        <v>33006.98</v>
      </c>
      <c r="I52" s="9">
        <v>18000</v>
      </c>
      <c r="J52" s="9">
        <v>30760</v>
      </c>
      <c r="K52" s="9">
        <v>1110</v>
      </c>
      <c r="L52" s="9">
        <f>2164+23590</f>
        <v>25754</v>
      </c>
      <c r="M52" s="9"/>
      <c r="N52" s="10">
        <f t="shared" si="2"/>
        <v>191113.98</v>
      </c>
      <c r="O52" s="6"/>
    </row>
    <row r="53" spans="1:15" ht="15">
      <c r="A53" s="12" t="s">
        <v>46</v>
      </c>
      <c r="B53" s="9"/>
      <c r="C53" s="9"/>
      <c r="D53" s="9"/>
      <c r="E53" s="9">
        <v>28000</v>
      </c>
      <c r="F53" s="9">
        <f>187000+67551.4</f>
        <v>254551.4</v>
      </c>
      <c r="G53" s="9">
        <v>51000</v>
      </c>
      <c r="H53" s="9"/>
      <c r="I53" s="9">
        <v>64000</v>
      </c>
      <c r="J53" s="9"/>
      <c r="K53" s="9"/>
      <c r="L53" s="9"/>
      <c r="M53" s="9">
        <v>31000</v>
      </c>
      <c r="N53" s="10">
        <f t="shared" si="2"/>
        <v>428551.4</v>
      </c>
      <c r="O53" s="6"/>
    </row>
    <row r="54" spans="1:15" ht="15">
      <c r="A54" s="13" t="s">
        <v>47</v>
      </c>
      <c r="B54" s="9">
        <v>74747.5</v>
      </c>
      <c r="C54" s="9"/>
      <c r="D54" s="9"/>
      <c r="E54" s="9"/>
      <c r="F54" s="9">
        <v>2500</v>
      </c>
      <c r="G54" s="9"/>
      <c r="H54" s="9">
        <v>79335</v>
      </c>
      <c r="I54" s="9"/>
      <c r="J54" s="9"/>
      <c r="K54" s="9"/>
      <c r="L54" s="9"/>
      <c r="M54" s="9">
        <v>1000</v>
      </c>
      <c r="N54" s="10">
        <f t="shared" si="2"/>
        <v>157582.5</v>
      </c>
      <c r="O54" s="6"/>
    </row>
    <row r="55" spans="1:15" ht="15">
      <c r="A55" s="11" t="s">
        <v>48</v>
      </c>
      <c r="B55" s="9">
        <v>272265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>
        <f t="shared" si="2"/>
        <v>272265</v>
      </c>
      <c r="O55" s="6"/>
    </row>
    <row r="56" spans="1:15" ht="15">
      <c r="A56" s="11" t="s">
        <v>49</v>
      </c>
      <c r="B56" s="9"/>
      <c r="C56" s="9">
        <v>50000</v>
      </c>
      <c r="D56" s="9">
        <v>50000</v>
      </c>
      <c r="E56" s="9"/>
      <c r="F56" s="9"/>
      <c r="G56" s="9"/>
      <c r="H56" s="9"/>
      <c r="I56" s="9"/>
      <c r="J56" s="9">
        <v>150000</v>
      </c>
      <c r="K56" s="9"/>
      <c r="L56" s="9"/>
      <c r="M56" s="9"/>
      <c r="N56" s="10">
        <f t="shared" si="2"/>
        <v>250000</v>
      </c>
      <c r="O56" s="6"/>
    </row>
    <row r="57" spans="1:15" ht="15">
      <c r="A57" s="11" t="s">
        <v>50</v>
      </c>
      <c r="B57" s="9"/>
      <c r="C57" s="9"/>
      <c r="D57" s="9"/>
      <c r="E57" s="9"/>
      <c r="F57" s="9">
        <f>316940.5-301042.5</f>
        <v>15898</v>
      </c>
      <c r="G57" s="9">
        <v>321042.5</v>
      </c>
      <c r="H57" s="9"/>
      <c r="I57" s="9"/>
      <c r="J57" s="9"/>
      <c r="K57" s="9"/>
      <c r="L57" s="9"/>
      <c r="M57" s="9"/>
      <c r="N57" s="10">
        <f t="shared" si="2"/>
        <v>336940.5</v>
      </c>
      <c r="O57" s="6"/>
    </row>
    <row r="58" spans="1:15" ht="15">
      <c r="A58" s="11" t="s">
        <v>51</v>
      </c>
      <c r="B58" s="9"/>
      <c r="C58" s="9"/>
      <c r="D58" s="9"/>
      <c r="E58" s="9"/>
      <c r="F58" s="16"/>
      <c r="G58" s="9"/>
      <c r="H58" s="9"/>
      <c r="I58" s="9"/>
      <c r="J58" s="9">
        <v>100000</v>
      </c>
      <c r="K58" s="9"/>
      <c r="L58" s="9"/>
      <c r="M58" s="9"/>
      <c r="N58" s="10">
        <f t="shared" si="2"/>
        <v>100000</v>
      </c>
      <c r="O58" s="6"/>
    </row>
    <row r="59" spans="1:15" ht="15">
      <c r="A59" s="11" t="s">
        <v>52</v>
      </c>
      <c r="B59" s="9"/>
      <c r="C59" s="9"/>
      <c r="D59" s="9"/>
      <c r="E59" s="9"/>
      <c r="F59" s="9"/>
      <c r="G59" s="9"/>
      <c r="H59" s="9"/>
      <c r="I59" s="9"/>
      <c r="J59" s="9">
        <v>1951160</v>
      </c>
      <c r="K59" s="9"/>
      <c r="L59" s="9"/>
      <c r="M59" s="9"/>
      <c r="N59" s="10">
        <f t="shared" si="2"/>
        <v>1951160</v>
      </c>
      <c r="O59" s="6"/>
    </row>
    <row r="60" spans="1:15" ht="15">
      <c r="A60" s="11" t="s">
        <v>53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>
        <v>124990</v>
      </c>
      <c r="M60" s="9"/>
      <c r="N60" s="10">
        <f t="shared" si="2"/>
        <v>124990</v>
      </c>
      <c r="O60" s="6"/>
    </row>
    <row r="61" spans="1:15" ht="15">
      <c r="A61" s="11" t="s">
        <v>54</v>
      </c>
      <c r="B61" s="9"/>
      <c r="C61" s="9"/>
      <c r="D61" s="9"/>
      <c r="E61" s="9"/>
      <c r="F61" s="9">
        <v>50292</v>
      </c>
      <c r="G61" s="9"/>
      <c r="H61" s="9"/>
      <c r="I61" s="9"/>
      <c r="J61" s="9"/>
      <c r="K61" s="9"/>
      <c r="L61" s="9"/>
      <c r="M61" s="9"/>
      <c r="N61" s="10">
        <f t="shared" si="2"/>
        <v>50292</v>
      </c>
      <c r="O61" s="6"/>
    </row>
    <row r="62" spans="1:15" ht="15">
      <c r="A62" s="1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0"/>
      <c r="O62" s="6"/>
    </row>
    <row r="63" spans="1:1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">
      <c r="A65" s="6" t="s">
        <v>55</v>
      </c>
      <c r="B65" s="6"/>
      <c r="C65" s="6"/>
      <c r="D65" s="6"/>
      <c r="E65" s="6"/>
      <c r="F65" s="6"/>
      <c r="G65" s="6"/>
      <c r="H65" s="6"/>
      <c r="I65" s="6"/>
      <c r="J65" s="9"/>
      <c r="K65" s="9"/>
      <c r="L65" s="9"/>
      <c r="M65" s="9"/>
      <c r="N65" s="6"/>
      <c r="O65" s="6"/>
    </row>
    <row r="66" spans="1:1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">
      <c r="A67" s="6" t="s">
        <v>56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ht="12.75">
      <c r="A68" s="3"/>
    </row>
    <row r="69" ht="12.75">
      <c r="A69" s="3" t="s">
        <v>57</v>
      </c>
    </row>
    <row r="70" ht="12.75">
      <c r="A70" s="3" t="s">
        <v>58</v>
      </c>
    </row>
    <row r="71" ht="12.75">
      <c r="A71" s="3"/>
    </row>
    <row r="72" ht="12.75">
      <c r="A72" s="3" t="s">
        <v>59</v>
      </c>
    </row>
    <row r="73" ht="12.75">
      <c r="A73" s="3"/>
    </row>
    <row r="74" ht="12.75">
      <c r="A74" s="5" t="s">
        <v>60</v>
      </c>
    </row>
    <row r="75" ht="12.75">
      <c r="A75" s="3"/>
    </row>
  </sheetData>
  <sheetProtection/>
  <mergeCells count="2">
    <mergeCell ref="A1:D1"/>
    <mergeCell ref="A3:D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63.00390625" style="0" bestFit="1" customWidth="1"/>
    <col min="2" max="2" width="13.8515625" style="0" bestFit="1" customWidth="1"/>
  </cols>
  <sheetData>
    <row r="1" ht="12.75">
      <c r="A1" t="s">
        <v>61</v>
      </c>
    </row>
    <row r="2" ht="12.75">
      <c r="A2" t="s">
        <v>62</v>
      </c>
    </row>
    <row r="4" spans="1:2" ht="12.75">
      <c r="A4" t="s">
        <v>63</v>
      </c>
      <c r="B4" s="14">
        <v>100000</v>
      </c>
    </row>
    <row r="5" spans="1:2" ht="12.75">
      <c r="A5" t="s">
        <v>64</v>
      </c>
      <c r="B5" s="14">
        <f>3529311.11</f>
        <v>3529311.11</v>
      </c>
    </row>
    <row r="6" spans="1:2" ht="12.75">
      <c r="A6" t="s">
        <v>21</v>
      </c>
      <c r="B6" s="14">
        <v>15900000</v>
      </c>
    </row>
    <row r="7" spans="1:2" ht="12.75">
      <c r="A7" t="s">
        <v>65</v>
      </c>
      <c r="B7" s="14">
        <v>3515798.31</v>
      </c>
    </row>
    <row r="8" ht="12.75">
      <c r="B8" s="14"/>
    </row>
    <row r="9" ht="12.75">
      <c r="B9" s="15">
        <f>SUM(B4:B8)</f>
        <v>23045109.419999998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Enhacore</dc:creator>
  <cp:keywords/>
  <dc:description/>
  <cp:lastModifiedBy>RAFA</cp:lastModifiedBy>
  <dcterms:created xsi:type="dcterms:W3CDTF">2011-03-23T20:01:58Z</dcterms:created>
  <dcterms:modified xsi:type="dcterms:W3CDTF">2011-04-01T01:02:23Z</dcterms:modified>
  <cp:category/>
  <cp:version/>
  <cp:contentType/>
  <cp:contentStatus/>
</cp:coreProperties>
</file>